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14"/>
  <workbookPr autoCompressPictures="0"/>
  <mc:AlternateContent xmlns:mc="http://schemas.openxmlformats.org/markup-compatibility/2006">
    <mc:Choice Requires="x15">
      <x15ac:absPath xmlns:x15ac="http://schemas.microsoft.com/office/spreadsheetml/2010/11/ac" url="/Users/andrej1/Documents/Storeroom/ROI kalkulator/"/>
    </mc:Choice>
  </mc:AlternateContent>
  <xr:revisionPtr revIDLastSave="0" documentId="13_ncr:1_{4DFFC6BB-C37E-734A-B8D6-F4654E6BE12C}" xr6:coauthVersionLast="47" xr6:coauthVersionMax="47" xr10:uidLastSave="{00000000-0000-0000-0000-000000000000}"/>
  <bookViews>
    <workbookView xWindow="4780" yWindow="-24860" windowWidth="30500" windowHeight="23280" xr2:uid="{00000000-000D-0000-FFFF-FFFF00000000}"/>
  </bookViews>
  <sheets>
    <sheet name="B2B ROI" sheetId="4" r:id="rId1"/>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91" i="4" l="1"/>
  <c r="E91" i="4"/>
  <c r="D91" i="4"/>
  <c r="C91" i="4"/>
  <c r="C11" i="4"/>
  <c r="C13" i="4"/>
  <c r="C17" i="4"/>
  <c r="C18" i="4"/>
  <c r="C19" i="4"/>
  <c r="C21" i="4"/>
  <c r="C22" i="4"/>
  <c r="D24" i="4"/>
  <c r="C26" i="4"/>
  <c r="C30" i="4"/>
  <c r="C32" i="4"/>
  <c r="C33" i="4"/>
  <c r="D35" i="4"/>
  <c r="C38" i="4"/>
  <c r="D43" i="4"/>
  <c r="C50" i="4"/>
  <c r="D53" i="4"/>
  <c r="C55" i="4"/>
  <c r="D58" i="4"/>
  <c r="C60" i="4"/>
  <c r="D64" i="4"/>
  <c r="C66" i="4"/>
  <c r="D70" i="4"/>
  <c r="D74" i="4"/>
  <c r="C97" i="4"/>
  <c r="B89" i="4"/>
  <c r="C92" i="4"/>
  <c r="C99" i="4"/>
  <c r="D92" i="4"/>
  <c r="D97" i="4"/>
  <c r="D99" i="4"/>
  <c r="E92" i="4"/>
  <c r="E97" i="4"/>
  <c r="E99" i="4"/>
  <c r="F89" i="4"/>
  <c r="F90" i="4"/>
  <c r="F92" i="4"/>
  <c r="F93" i="4"/>
  <c r="F87" i="4"/>
  <c r="F97" i="4"/>
  <c r="F95" i="4"/>
  <c r="F101" i="4"/>
  <c r="D81" i="4"/>
  <c r="E72" i="4"/>
  <c r="E46" i="4"/>
</calcChain>
</file>

<file path=xl/sharedStrings.xml><?xml version="1.0" encoding="utf-8"?>
<sst xmlns="http://schemas.openxmlformats.org/spreadsheetml/2006/main" count="77" uniqueCount="68">
  <si>
    <t>Online prodaja</t>
    <phoneticPr fontId="4" type="noConversion"/>
  </si>
  <si>
    <t>Letno dodatnih</t>
    <phoneticPr fontId="4" type="noConversion"/>
  </si>
  <si>
    <t>dodaten čas, ki ga ima osebje na razpolago zaradi razbremenitve</t>
    <phoneticPr fontId="4" type="noConversion"/>
  </si>
  <si>
    <t>Produktivnost v dodatnem času</t>
    <phoneticPr fontId="4" type="noConversion"/>
  </si>
  <si>
    <t>Celoten prihranek (v minutah)</t>
    <phoneticPr fontId="4" type="noConversion"/>
  </si>
  <si>
    <t>Celoten prihranek (v letih)</t>
    <phoneticPr fontId="4" type="noConversion"/>
  </si>
  <si>
    <t>Število online naročil</t>
    <phoneticPr fontId="4" type="noConversion"/>
  </si>
  <si>
    <t>Prihranek v letih</t>
    <phoneticPr fontId="4" type="noConversion"/>
  </si>
  <si>
    <t>Letni strošek dela (podpora prodaji)  2000 €/mesec</t>
    <phoneticPr fontId="4" type="noConversion"/>
  </si>
  <si>
    <t>Število online naročil (letno)</t>
    <phoneticPr fontId="4" type="noConversion"/>
  </si>
  <si>
    <t>Spletna prodaja</t>
    <phoneticPr fontId="4" type="noConversion"/>
  </si>
  <si>
    <t>Povečana učinkovitost zaradi spletne podpore</t>
    <phoneticPr fontId="4" type="noConversion"/>
  </si>
  <si>
    <t>Povprečen čas trajanja obdelave posameznega  online  naročila</t>
    <phoneticPr fontId="4" type="noConversion"/>
  </si>
  <si>
    <t>Število spletnih naročil</t>
    <phoneticPr fontId="4" type="noConversion"/>
  </si>
  <si>
    <t>Število napak v naročilu prej</t>
    <phoneticPr fontId="4" type="noConversion"/>
  </si>
  <si>
    <t>Število napak v naročilu potem</t>
    <phoneticPr fontId="4" type="noConversion"/>
  </si>
  <si>
    <t>Osnovne predpostavke</t>
    <phoneticPr fontId="4" type="noConversion"/>
  </si>
  <si>
    <t>Reklamacije</t>
    <phoneticPr fontId="4" type="noConversion"/>
  </si>
  <si>
    <t>Zadovoljstvo kupcev</t>
    <phoneticPr fontId="4" type="noConversion"/>
  </si>
  <si>
    <t>Dodatna promocija</t>
    <phoneticPr fontId="4" type="noConversion"/>
  </si>
  <si>
    <t>Pospešitev prodaje novih proizvodov</t>
    <phoneticPr fontId="4" type="noConversion"/>
  </si>
  <si>
    <t>Prodaja novih proizvodov</t>
    <phoneticPr fontId="4" type="noConversion"/>
  </si>
  <si>
    <t>Pospešitev prodaje zaradi novega kanala (% letno)</t>
    <phoneticPr fontId="4" type="noConversion"/>
  </si>
  <si>
    <t>Celotna prodaja</t>
    <phoneticPr fontId="4" type="noConversion"/>
  </si>
  <si>
    <t>Prihranki</t>
    <phoneticPr fontId="4" type="noConversion"/>
  </si>
  <si>
    <t>Dodatni prihodki</t>
    <phoneticPr fontId="4" type="noConversion"/>
  </si>
  <si>
    <t>Obdelava naročil</t>
    <phoneticPr fontId="4" type="noConversion"/>
  </si>
  <si>
    <t>Cena napake (1h dela)</t>
  </si>
  <si>
    <t>Avtomatizacija prodaje (dodatna prodaja zaradi razbemenitve)</t>
  </si>
  <si>
    <t>Podpora kupcem</t>
  </si>
  <si>
    <t>Letni prihranek</t>
  </si>
  <si>
    <t>1. leto</t>
  </si>
  <si>
    <t>2. leto</t>
  </si>
  <si>
    <t>3. leto</t>
  </si>
  <si>
    <t>Izgradnja rešitve</t>
  </si>
  <si>
    <t>Povprečna vrednost naročila</t>
  </si>
  <si>
    <t>Poljubno spremenite podatke v oranžno obarvanih poljih.</t>
  </si>
  <si>
    <t>**</t>
  </si>
  <si>
    <t>Dodatna prodaja zaradi boljše promocije</t>
  </si>
  <si>
    <r>
      <t xml:space="preserve">Online prodaja </t>
    </r>
    <r>
      <rPr>
        <b/>
        <sz val="11"/>
        <color theme="1"/>
        <rFont val="Calibri"/>
        <family val="2"/>
        <charset val="238"/>
        <scheme val="minor"/>
      </rPr>
      <t>(up-sell)</t>
    </r>
  </si>
  <si>
    <t>Dodatna prodaja zaradi povečanega zadovoljstva kupcev</t>
  </si>
  <si>
    <t>Skupna vrednost s prodaje</t>
  </si>
  <si>
    <t>Povprečen čas trajanja obdelave posameznega klasičnega povpraševanja (v min)</t>
  </si>
  <si>
    <t>Prihranek pri posameznem naročilu (v minutah)</t>
  </si>
  <si>
    <t>Letni strošek dela obdelave naročil (plača) 2000 EUR/mesec</t>
  </si>
  <si>
    <t>Letni prihranek pri strošku dela</t>
  </si>
  <si>
    <t>% Naročil, kjer je v klasični prodaji potrebna podpora prodajnega osebja</t>
  </si>
  <si>
    <t>% Kupcev, ki lahko sami poiščejo info v spletni trgovini (samopostrežnost)</t>
  </si>
  <si>
    <t>Povprečen čas obravnave posameznega zahtevka  (v minutah)</t>
  </si>
  <si>
    <t>Celoten prihranek v miuntah</t>
  </si>
  <si>
    <t>Nakup  licenc</t>
  </si>
  <si>
    <t>Strošek implementacije spletne trgovine</t>
  </si>
  <si>
    <t>Nakup licence</t>
  </si>
  <si>
    <t>Tehnično vzdrževanje (cca 20% vrednosti implementacije)</t>
  </si>
  <si>
    <t>Investicija</t>
  </si>
  <si>
    <t>Prihranki</t>
  </si>
  <si>
    <t>Letni prihranek zaradi optimizacije poslovanja</t>
  </si>
  <si>
    <t>Dodatni prihodki zaradi samopostrežne prodaje</t>
  </si>
  <si>
    <t>Učinkovitost v prvih letih obratovanja (% od pričakovane polne kapacitete)</t>
  </si>
  <si>
    <t>Saldo</t>
  </si>
  <si>
    <t>B2B Spletna trgovina</t>
  </si>
  <si>
    <t xml:space="preserve">Investicija </t>
  </si>
  <si>
    <t>Rezultat po treh letih obratovanja:</t>
  </si>
  <si>
    <t>Delež pričakovane spletne prodaje</t>
  </si>
  <si>
    <t>Bilanca prvih treh letih obratovanja</t>
  </si>
  <si>
    <t>Oglaševanje spletne trgovine (migracija kupcev na nov prodajni kanal)</t>
  </si>
  <si>
    <t>Letni učinek skupaj</t>
  </si>
  <si>
    <t>Vzdrževanje licenc (20% od nabavne vrednosti)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</si>
</sst>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_(&quot;$&quot;* #,##0.00_);_(&quot;$&quot;* \(#,##0.00\);_(&quot;$&quot;* &quot;-&quot;??_);_(@_)"/>
    <numFmt numFmtId="166" formatCode="[$€-2]\ #,##0.00"/>
    <numFmt numFmtId="167" formatCode="[$€-2]\ #,##0"/>
    <numFmt numFmtId="168" formatCode="#,##0\ &quot;€&quot;;[Red]#,##0\ &quot;€&quot;"/>
  </numFmts>
  <fonts count="16" x14ac:knownFonts="1">
    <font>
      <sz val="11"/>
      <color theme="1"/>
      <name val="Calibri"/>
      <family val="2"/>
      <scheme val="minor"/>
    </font>
    <font>
      <sz val="11"/>
      <color theme="1"/>
      <name val="Calibri"/>
      <family val="2"/>
      <scheme val="minor"/>
    </font>
    <font>
      <sz val="11"/>
      <color rgb="FF006100"/>
      <name val="Calibri"/>
      <family val="2"/>
      <scheme val="minor"/>
    </font>
    <font>
      <b/>
      <sz val="14"/>
      <color theme="1"/>
      <name val="Calibri"/>
      <family val="2"/>
      <scheme val="minor"/>
    </font>
    <font>
      <sz val="8"/>
      <name val="Verdana"/>
      <family val="2"/>
    </font>
    <font>
      <b/>
      <sz val="11"/>
      <color indexed="8"/>
      <name val="Calibri"/>
      <family val="2"/>
    </font>
    <font>
      <b/>
      <sz val="11"/>
      <name val="Calibri"/>
      <family val="2"/>
    </font>
    <font>
      <sz val="11"/>
      <name val="Calibri"/>
      <family val="2"/>
    </font>
    <font>
      <b/>
      <sz val="14"/>
      <color indexed="8"/>
      <name val="Calibri"/>
      <family val="2"/>
    </font>
    <font>
      <b/>
      <sz val="14"/>
      <color indexed="9"/>
      <name val="Calibri"/>
      <family val="2"/>
    </font>
    <font>
      <sz val="18"/>
      <color theme="1"/>
      <name val="Calibri"/>
      <family val="2"/>
      <scheme val="minor"/>
    </font>
    <font>
      <sz val="20"/>
      <color theme="1"/>
      <name val="Calibri (Body)"/>
    </font>
    <font>
      <sz val="24"/>
      <color indexed="8"/>
      <name val="Calibri"/>
      <family val="2"/>
    </font>
    <font>
      <sz val="11"/>
      <color rgb="FFFF0000"/>
      <name val="Calibri"/>
      <family val="2"/>
      <charset val="238"/>
      <scheme val="minor"/>
    </font>
    <font>
      <b/>
      <sz val="11"/>
      <color theme="1"/>
      <name val="Calibri"/>
      <family val="2"/>
      <charset val="238"/>
      <scheme val="minor"/>
    </font>
    <font>
      <b/>
      <sz val="11"/>
      <color theme="1"/>
      <name val="Calibri"/>
      <family val="2"/>
      <scheme val="minor"/>
    </font>
  </fonts>
  <fills count="8">
    <fill>
      <patternFill patternType="none"/>
    </fill>
    <fill>
      <patternFill patternType="gray125"/>
    </fill>
    <fill>
      <patternFill patternType="solid">
        <fgColor rgb="FFC6EFCE"/>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4" tint="0.79998168889431442"/>
        <bgColor indexed="64"/>
      </patternFill>
    </fill>
  </fills>
  <borders count="2">
    <border>
      <left/>
      <right/>
      <top/>
      <bottom/>
      <diagonal/>
    </border>
    <border>
      <left/>
      <right/>
      <top style="thin">
        <color auto="1"/>
      </top>
      <bottom style="medium">
        <color auto="1"/>
      </bottom>
      <diagonal/>
    </border>
  </borders>
  <cellStyleXfs count="5">
    <xf numFmtId="0" fontId="0" fillId="0" borderId="0"/>
    <xf numFmtId="164"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cellStyleXfs>
  <cellXfs count="72">
    <xf numFmtId="0" fontId="0" fillId="0" borderId="0" xfId="0"/>
    <xf numFmtId="3" fontId="0" fillId="0" borderId="0" xfId="0" applyNumberFormat="1"/>
    <xf numFmtId="164" fontId="0" fillId="0" borderId="0" xfId="1" applyNumberFormat="1" applyFont="1"/>
    <xf numFmtId="0" fontId="3" fillId="0" borderId="0" xfId="0" applyFont="1"/>
    <xf numFmtId="1" fontId="3" fillId="0" borderId="0" xfId="0" applyNumberFormat="1" applyFont="1"/>
    <xf numFmtId="0" fontId="0" fillId="0" borderId="0" xfId="0" applyAlignment="1">
      <alignment horizontal="right"/>
    </xf>
    <xf numFmtId="0" fontId="5" fillId="0" borderId="0" xfId="0" applyFont="1"/>
    <xf numFmtId="0" fontId="7" fillId="0" borderId="0" xfId="0" applyFont="1"/>
    <xf numFmtId="167" fontId="7" fillId="0" borderId="0" xfId="4" applyNumberFormat="1" applyFont="1" applyFill="1"/>
    <xf numFmtId="0" fontId="0" fillId="0" borderId="1" xfId="0" applyBorder="1"/>
    <xf numFmtId="0" fontId="7" fillId="0" borderId="1" xfId="0" applyFont="1" applyBorder="1"/>
    <xf numFmtId="167" fontId="3" fillId="0" borderId="1" xfId="2" applyNumberFormat="1" applyFont="1" applyBorder="1"/>
    <xf numFmtId="0" fontId="8" fillId="0" borderId="1" xfId="0" applyFont="1" applyBorder="1"/>
    <xf numFmtId="0" fontId="8" fillId="0" borderId="0" xfId="0" applyFont="1"/>
    <xf numFmtId="0" fontId="0" fillId="0" borderId="0" xfId="0" applyFill="1"/>
    <xf numFmtId="0" fontId="5" fillId="0" borderId="0" xfId="0" applyFont="1" applyFill="1"/>
    <xf numFmtId="167" fontId="6" fillId="0" borderId="0" xfId="4" applyNumberFormat="1" applyFont="1" applyFill="1"/>
    <xf numFmtId="0" fontId="0" fillId="3" borderId="0" xfId="0" applyFill="1"/>
    <xf numFmtId="0" fontId="0" fillId="0" borderId="0" xfId="0" applyBorder="1"/>
    <xf numFmtId="3" fontId="0" fillId="0" borderId="0" xfId="0" applyNumberFormat="1" applyBorder="1"/>
    <xf numFmtId="0" fontId="10" fillId="0" borderId="0" xfId="0" applyFont="1"/>
    <xf numFmtId="0" fontId="11" fillId="0" borderId="0" xfId="0" applyFont="1"/>
    <xf numFmtId="0" fontId="9" fillId="4" borderId="0" xfId="0" applyFont="1" applyFill="1"/>
    <xf numFmtId="0" fontId="0" fillId="4" borderId="0" xfId="0" applyFill="1"/>
    <xf numFmtId="0" fontId="2" fillId="0" borderId="0" xfId="4" applyFill="1"/>
    <xf numFmtId="0" fontId="12" fillId="0" borderId="0" xfId="0" applyFont="1"/>
    <xf numFmtId="167" fontId="7" fillId="3" borderId="0" xfId="4" applyNumberFormat="1" applyFont="1" applyFill="1"/>
    <xf numFmtId="9" fontId="2" fillId="3" borderId="0" xfId="4" applyNumberFormat="1" applyFill="1"/>
    <xf numFmtId="0" fontId="2" fillId="3" borderId="0" xfId="4" applyFill="1"/>
    <xf numFmtId="166" fontId="2" fillId="3" borderId="0" xfId="4" applyNumberFormat="1" applyFill="1"/>
    <xf numFmtId="10" fontId="2" fillId="3" borderId="0" xfId="4" applyNumberFormat="1" applyFill="1"/>
    <xf numFmtId="9" fontId="2" fillId="3" borderId="0" xfId="3" applyFont="1" applyFill="1"/>
    <xf numFmtId="168" fontId="7" fillId="3" borderId="0" xfId="4" applyNumberFormat="1" applyFont="1" applyFill="1"/>
    <xf numFmtId="3" fontId="0" fillId="0" borderId="0" xfId="0" applyNumberFormat="1" applyFill="1"/>
    <xf numFmtId="0" fontId="13" fillId="0" borderId="0" xfId="0" applyFont="1"/>
    <xf numFmtId="9" fontId="0" fillId="0" borderId="0" xfId="0" applyNumberFormat="1" applyFill="1"/>
    <xf numFmtId="0" fontId="15" fillId="0" borderId="0" xfId="0" applyFont="1"/>
    <xf numFmtId="0" fontId="5" fillId="6" borderId="0" xfId="0" applyFont="1" applyFill="1"/>
    <xf numFmtId="167" fontId="6" fillId="6" borderId="0" xfId="4" applyNumberFormat="1" applyFont="1" applyFill="1"/>
    <xf numFmtId="0" fontId="0" fillId="6" borderId="0" xfId="0" applyFill="1"/>
    <xf numFmtId="0" fontId="5" fillId="7" borderId="0" xfId="0" applyFont="1" applyFill="1"/>
    <xf numFmtId="0" fontId="0" fillId="7" borderId="0" xfId="0" applyFill="1"/>
    <xf numFmtId="167" fontId="6" fillId="7" borderId="0" xfId="4" applyNumberFormat="1" applyFont="1" applyFill="1"/>
    <xf numFmtId="0" fontId="8" fillId="4" borderId="1" xfId="0" applyFont="1" applyFill="1" applyBorder="1"/>
    <xf numFmtId="0" fontId="0" fillId="4" borderId="1" xfId="0" applyFill="1" applyBorder="1"/>
    <xf numFmtId="167" fontId="3" fillId="4" borderId="1" xfId="2" applyNumberFormat="1" applyFont="1" applyFill="1" applyBorder="1"/>
    <xf numFmtId="0" fontId="8" fillId="6" borderId="1" xfId="0" applyFont="1" applyFill="1" applyBorder="1"/>
    <xf numFmtId="0" fontId="0" fillId="6" borderId="1" xfId="0" applyFill="1" applyBorder="1"/>
    <xf numFmtId="0" fontId="0" fillId="5" borderId="0" xfId="0" applyFill="1"/>
    <xf numFmtId="0" fontId="0" fillId="0" borderId="0" xfId="0" applyFill="1" applyBorder="1"/>
    <xf numFmtId="0" fontId="8" fillId="5" borderId="0" xfId="0" applyFont="1" applyFill="1" applyBorder="1"/>
    <xf numFmtId="0" fontId="8" fillId="0" borderId="0" xfId="0" applyFont="1" applyFill="1" applyBorder="1"/>
    <xf numFmtId="0" fontId="15" fillId="0" borderId="0" xfId="0" applyFont="1" applyFill="1" applyAlignment="1">
      <alignment horizontal="right"/>
    </xf>
    <xf numFmtId="167" fontId="0" fillId="0" borderId="0" xfId="0" applyNumberFormat="1"/>
    <xf numFmtId="3" fontId="15" fillId="5" borderId="0" xfId="0" applyNumberFormat="1" applyFont="1" applyFill="1" applyAlignment="1">
      <alignment horizontal="right"/>
    </xf>
    <xf numFmtId="0" fontId="0" fillId="3" borderId="0" xfId="0" applyFill="1" applyAlignment="1">
      <alignment wrapText="1"/>
    </xf>
    <xf numFmtId="167" fontId="7" fillId="0" borderId="0" xfId="4" applyNumberFormat="1" applyFont="1" applyFill="1" applyAlignment="1">
      <alignment horizontal="center" wrapText="1"/>
    </xf>
    <xf numFmtId="167" fontId="7" fillId="0" borderId="0" xfId="4" applyNumberFormat="1" applyFont="1" applyFill="1" applyAlignment="1">
      <alignment horizontal="center" wrapText="1"/>
    </xf>
    <xf numFmtId="0" fontId="0" fillId="0" borderId="0" xfId="0" applyFill="1" applyAlignment="1">
      <alignment wrapText="1"/>
    </xf>
    <xf numFmtId="168" fontId="0" fillId="0" borderId="0" xfId="0" applyNumberFormat="1" applyFill="1" applyBorder="1"/>
    <xf numFmtId="0" fontId="0" fillId="0" borderId="0" xfId="0" applyAlignment="1">
      <alignment wrapText="1"/>
    </xf>
    <xf numFmtId="0" fontId="8" fillId="0" borderId="1" xfId="0" applyFont="1" applyFill="1" applyBorder="1"/>
    <xf numFmtId="0" fontId="0" fillId="0" borderId="1" xfId="0" applyFill="1" applyBorder="1"/>
    <xf numFmtId="167" fontId="3" fillId="0" borderId="1" xfId="2" applyNumberFormat="1" applyFont="1" applyFill="1" applyBorder="1"/>
    <xf numFmtId="0" fontId="8" fillId="6" borderId="0" xfId="0" applyFont="1" applyFill="1"/>
    <xf numFmtId="167" fontId="3" fillId="6" borderId="0" xfId="2" applyNumberFormat="1" applyFont="1" applyFill="1" applyBorder="1"/>
    <xf numFmtId="168" fontId="3" fillId="6" borderId="1" xfId="0" applyNumberFormat="1" applyFont="1" applyFill="1" applyBorder="1"/>
    <xf numFmtId="3" fontId="0" fillId="3" borderId="0" xfId="0" applyNumberFormat="1" applyFill="1" applyBorder="1"/>
    <xf numFmtId="3" fontId="0" fillId="3" borderId="0" xfId="0" applyNumberFormat="1" applyFill="1"/>
    <xf numFmtId="9" fontId="0" fillId="3" borderId="0" xfId="0" applyNumberFormat="1" applyFill="1"/>
    <xf numFmtId="3" fontId="8" fillId="0" borderId="1" xfId="0" applyNumberFormat="1" applyFont="1" applyFill="1" applyBorder="1"/>
    <xf numFmtId="3" fontId="8" fillId="6" borderId="1" xfId="0" applyNumberFormat="1" applyFont="1" applyFill="1" applyBorder="1"/>
  </cellXfs>
  <cellStyles count="5">
    <cellStyle name="Comma" xfId="1" builtinId="3"/>
    <cellStyle name="Currency" xfId="2" builtinId="4"/>
    <cellStyle name="Good" xfId="4" builtinId="26"/>
    <cellStyle name="Normal" xfId="0" builtinId="0"/>
    <cellStyle name="Per cent" xfId="3" builtinId="5"/>
  </cellStyles>
  <dxfs count="0"/>
  <tableStyles count="0" defaultTableStyle="TableStyleMedium2" defaultPivotStyle="PivotStyleMedium4"/>
  <colors>
    <mruColors>
      <color rgb="FFCCFFCC"/>
      <color rgb="FFC6EF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1</xdr:row>
      <xdr:rowOff>114300</xdr:rowOff>
    </xdr:from>
    <xdr:to>
      <xdr:col>0</xdr:col>
      <xdr:colOff>1714500</xdr:colOff>
      <xdr:row>1</xdr:row>
      <xdr:rowOff>667404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300" y="508000"/>
          <a:ext cx="1600200" cy="543579"/>
        </a:xfrm>
        <a:prstGeom prst="rect">
          <a:avLst/>
        </a:prstGeom>
      </xdr:spPr>
    </xdr:pic>
    <xdr:clientData/>
  </xdr:twoCellAnchor>
  <xdr:twoCellAnchor>
    <xdr:from>
      <xdr:col>0</xdr:col>
      <xdr:colOff>77305</xdr:colOff>
      <xdr:row>4</xdr:row>
      <xdr:rowOff>0</xdr:rowOff>
    </xdr:from>
    <xdr:to>
      <xdr:col>1</xdr:col>
      <xdr:colOff>3832087</xdr:colOff>
      <xdr:row>5</xdr:row>
      <xdr:rowOff>99391</xdr:rowOff>
    </xdr:to>
    <xdr:sp macro="" textlink="">
      <xdr:nvSpPr>
        <xdr:cNvPr id="3" name="TextBox 2">
          <a:extLst>
            <a:ext uri="{FF2B5EF4-FFF2-40B4-BE49-F238E27FC236}">
              <a16:creationId xmlns:a16="http://schemas.microsoft.com/office/drawing/2014/main" id="{F52BF99C-AC30-DA44-B9B3-0FB710A29D3A}"/>
            </a:ext>
          </a:extLst>
        </xdr:cNvPr>
        <xdr:cNvSpPr txBox="1"/>
      </xdr:nvSpPr>
      <xdr:spPr>
        <a:xfrm>
          <a:off x="77305" y="2186609"/>
          <a:ext cx="6637130" cy="11706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Primer</a:t>
          </a:r>
          <a:r>
            <a:rPr lang="en-GB" sz="1100" baseline="0"/>
            <a:t> izračuna uvedbe spletne trgovine za B2B podjetje (proizvodnja ali distributer). Poudarek je na optimizaciji poslovnih procesov, ne toliko na večji prodaji. </a:t>
          </a:r>
        </a:p>
        <a:p>
          <a:endParaRPr lang="en-GB" sz="1100" baseline="0"/>
        </a:p>
        <a:p>
          <a:r>
            <a:rPr lang="en-GB" sz="1100" baseline="0"/>
            <a:t>Model predpostavlja, da del  obstoječe prodaje migriramo na splet in pri tem uporabimo obstoječe vire (kadre, skladišča in logistiko). Edini dodatni stroški se nanašajo na  postavitev spletne trgovine in promocijo nove storitve.</a:t>
          </a:r>
        </a:p>
        <a:p>
          <a:endParaRPr lang="en-GB" sz="1100" baseline="0"/>
        </a:p>
        <a:p>
          <a:r>
            <a:rPr lang="en-GB" sz="1100" baseline="0"/>
            <a:t>Podatki v izračunu (oranžna polja) so fiktivni. Zamenjate jih z realnimi in  model poljubno prilagodite vašemu poslovnemu modelu.</a:t>
          </a:r>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01"/>
  <sheetViews>
    <sheetView tabSelected="1" topLeftCell="A55" zoomScale="115" zoomScaleNormal="115" workbookViewId="0">
      <selection activeCell="H85" sqref="H85"/>
    </sheetView>
  </sheetViews>
  <sheetFormatPr baseColWidth="10" defaultColWidth="8.83203125" defaultRowHeight="15" x14ac:dyDescent="0.2"/>
  <cols>
    <col min="1" max="1" width="37.83203125" customWidth="1"/>
    <col min="2" max="2" width="51.33203125" customWidth="1"/>
    <col min="3" max="3" width="16.5" customWidth="1"/>
    <col min="4" max="4" width="14.6640625" customWidth="1"/>
    <col min="5" max="5" width="16" customWidth="1"/>
    <col min="6" max="6" width="15.6640625" customWidth="1"/>
    <col min="7" max="7" width="17.6640625" customWidth="1"/>
    <col min="8" max="8" width="13.1640625" customWidth="1"/>
    <col min="10" max="10" width="13.83203125" customWidth="1"/>
    <col min="11" max="11" width="14.83203125" customWidth="1"/>
  </cols>
  <sheetData>
    <row r="1" spans="1:6" x14ac:dyDescent="0.2">
      <c r="F1" s="24"/>
    </row>
    <row r="2" spans="1:6" ht="60" customHeight="1" x14ac:dyDescent="0.2">
      <c r="C2" s="56"/>
      <c r="D2" s="56"/>
    </row>
    <row r="3" spans="1:6" ht="60" customHeight="1" x14ac:dyDescent="0.35">
      <c r="A3" s="25" t="s">
        <v>60</v>
      </c>
      <c r="C3" s="57"/>
      <c r="D3" s="57"/>
    </row>
    <row r="4" spans="1:6" ht="37" customHeight="1" x14ac:dyDescent="0.35">
      <c r="A4" s="25"/>
      <c r="C4" s="57"/>
      <c r="D4" s="57"/>
    </row>
    <row r="5" spans="1:6" ht="113" customHeight="1" x14ac:dyDescent="0.2">
      <c r="C5" s="55" t="s">
        <v>36</v>
      </c>
      <c r="D5" s="58"/>
    </row>
    <row r="6" spans="1:6" x14ac:dyDescent="0.2">
      <c r="C6" s="17"/>
      <c r="D6" s="14"/>
    </row>
    <row r="7" spans="1:6" ht="19" x14ac:dyDescent="0.25">
      <c r="A7" s="22" t="s">
        <v>24</v>
      </c>
      <c r="B7" s="23"/>
      <c r="C7" s="23"/>
      <c r="D7" s="14"/>
    </row>
    <row r="9" spans="1:6" x14ac:dyDescent="0.2">
      <c r="A9" s="6" t="s">
        <v>16</v>
      </c>
      <c r="B9" t="s">
        <v>41</v>
      </c>
      <c r="C9" s="26">
        <v>5000000</v>
      </c>
    </row>
    <row r="10" spans="1:6" x14ac:dyDescent="0.2">
      <c r="A10" s="6"/>
      <c r="B10" t="s">
        <v>63</v>
      </c>
      <c r="C10" s="27">
        <v>0.6</v>
      </c>
      <c r="D10" s="34"/>
    </row>
    <row r="11" spans="1:6" x14ac:dyDescent="0.2">
      <c r="A11" s="6"/>
      <c r="B11" t="s">
        <v>10</v>
      </c>
      <c r="C11" s="8">
        <f>C9*C10</f>
        <v>3000000</v>
      </c>
    </row>
    <row r="12" spans="1:6" x14ac:dyDescent="0.2">
      <c r="A12" s="6"/>
      <c r="B12" t="s">
        <v>35</v>
      </c>
      <c r="C12" s="26">
        <v>500</v>
      </c>
    </row>
    <row r="13" spans="1:6" x14ac:dyDescent="0.2">
      <c r="A13" s="6"/>
      <c r="B13" t="s">
        <v>9</v>
      </c>
      <c r="C13" s="1">
        <f>C11/C12</f>
        <v>6000</v>
      </c>
    </row>
    <row r="14" spans="1:6" x14ac:dyDescent="0.2">
      <c r="A14" s="6"/>
    </row>
    <row r="15" spans="1:6" ht="32" x14ac:dyDescent="0.2">
      <c r="A15" s="6" t="s">
        <v>26</v>
      </c>
      <c r="B15" s="60" t="s">
        <v>42</v>
      </c>
      <c r="C15" s="28">
        <v>60</v>
      </c>
    </row>
    <row r="16" spans="1:6" x14ac:dyDescent="0.2">
      <c r="A16" s="6"/>
      <c r="B16" t="s">
        <v>11</v>
      </c>
      <c r="C16" s="27">
        <v>0.4</v>
      </c>
    </row>
    <row r="17" spans="1:4" x14ac:dyDescent="0.2">
      <c r="A17" s="6"/>
      <c r="B17" t="s">
        <v>12</v>
      </c>
      <c r="C17">
        <f>C15*(1-C16)</f>
        <v>36</v>
      </c>
    </row>
    <row r="18" spans="1:4" x14ac:dyDescent="0.2">
      <c r="A18" s="6"/>
      <c r="B18" t="s">
        <v>43</v>
      </c>
      <c r="C18">
        <f>C15-C17</f>
        <v>24</v>
      </c>
    </row>
    <row r="19" spans="1:4" x14ac:dyDescent="0.2">
      <c r="A19" s="6"/>
      <c r="B19" t="s">
        <v>4</v>
      </c>
      <c r="C19" s="1">
        <f>C13*C18</f>
        <v>144000</v>
      </c>
    </row>
    <row r="20" spans="1:4" x14ac:dyDescent="0.2">
      <c r="A20" s="6"/>
    </row>
    <row r="21" spans="1:4" x14ac:dyDescent="0.2">
      <c r="A21" s="6"/>
      <c r="B21" t="s">
        <v>5</v>
      </c>
      <c r="C21" s="2">
        <f>C19/60/8/21/12</f>
        <v>1.1904761904761905</v>
      </c>
    </row>
    <row r="22" spans="1:4" x14ac:dyDescent="0.2">
      <c r="A22" s="6"/>
      <c r="B22" t="s">
        <v>44</v>
      </c>
      <c r="C22" s="8">
        <f>12*2000</f>
        <v>24000</v>
      </c>
      <c r="D22" t="s">
        <v>37</v>
      </c>
    </row>
    <row r="23" spans="1:4" x14ac:dyDescent="0.2">
      <c r="A23" s="6"/>
    </row>
    <row r="24" spans="1:4" x14ac:dyDescent="0.2">
      <c r="A24" s="6"/>
      <c r="B24" s="37" t="s">
        <v>45</v>
      </c>
      <c r="C24" s="37"/>
      <c r="D24" s="38">
        <f>C21*C22</f>
        <v>28571.428571428572</v>
      </c>
    </row>
    <row r="25" spans="1:4" x14ac:dyDescent="0.2">
      <c r="A25" s="6"/>
      <c r="D25" s="7"/>
    </row>
    <row r="26" spans="1:4" x14ac:dyDescent="0.2">
      <c r="A26" s="6" t="s">
        <v>29</v>
      </c>
      <c r="B26" t="s">
        <v>6</v>
      </c>
      <c r="C26" s="1">
        <f>C13</f>
        <v>6000</v>
      </c>
      <c r="D26" s="7"/>
    </row>
    <row r="27" spans="1:4" ht="32" x14ac:dyDescent="0.2">
      <c r="A27" s="6"/>
      <c r="B27" s="60" t="s">
        <v>46</v>
      </c>
      <c r="C27" s="27">
        <v>0.4</v>
      </c>
      <c r="D27" s="7"/>
    </row>
    <row r="28" spans="1:4" ht="32" x14ac:dyDescent="0.2">
      <c r="A28" s="6"/>
      <c r="B28" s="60" t="s">
        <v>47</v>
      </c>
      <c r="C28" s="27">
        <v>0.8</v>
      </c>
      <c r="D28" s="7"/>
    </row>
    <row r="29" spans="1:4" x14ac:dyDescent="0.2">
      <c r="A29" s="6"/>
      <c r="B29" t="s">
        <v>48</v>
      </c>
      <c r="C29" s="28">
        <v>60</v>
      </c>
      <c r="D29" s="7"/>
    </row>
    <row r="30" spans="1:4" x14ac:dyDescent="0.2">
      <c r="A30" s="6"/>
      <c r="B30" t="s">
        <v>49</v>
      </c>
      <c r="C30" s="1">
        <f>C26*C27*C28*C29</f>
        <v>115200</v>
      </c>
      <c r="D30" s="7"/>
    </row>
    <row r="31" spans="1:4" x14ac:dyDescent="0.2">
      <c r="A31" s="6"/>
      <c r="D31" s="7"/>
    </row>
    <row r="32" spans="1:4" x14ac:dyDescent="0.2">
      <c r="A32" s="6"/>
      <c r="B32" t="s">
        <v>7</v>
      </c>
      <c r="C32" s="2">
        <f>C30/60/8/21/12</f>
        <v>0.95238095238095244</v>
      </c>
      <c r="D32" s="7"/>
    </row>
    <row r="33" spans="1:5" x14ac:dyDescent="0.2">
      <c r="A33" s="6"/>
      <c r="B33" t="s">
        <v>8</v>
      </c>
      <c r="C33" s="26">
        <f>12*2000</f>
        <v>24000</v>
      </c>
      <c r="D33" s="7"/>
    </row>
    <row r="34" spans="1:5" x14ac:dyDescent="0.2">
      <c r="A34" s="6"/>
      <c r="D34" s="7"/>
    </row>
    <row r="35" spans="1:5" x14ac:dyDescent="0.2">
      <c r="A35" s="6"/>
      <c r="B35" s="37" t="s">
        <v>45</v>
      </c>
      <c r="C35" s="39"/>
      <c r="D35" s="38">
        <f>C32*C33</f>
        <v>22857.142857142859</v>
      </c>
    </row>
    <row r="36" spans="1:5" x14ac:dyDescent="0.2">
      <c r="A36" s="6"/>
      <c r="D36" s="7"/>
    </row>
    <row r="37" spans="1:5" x14ac:dyDescent="0.2">
      <c r="A37" s="6"/>
      <c r="D37" s="7"/>
    </row>
    <row r="38" spans="1:5" x14ac:dyDescent="0.2">
      <c r="A38" s="6" t="s">
        <v>17</v>
      </c>
      <c r="B38" t="s">
        <v>13</v>
      </c>
      <c r="C38" s="1">
        <f>C26</f>
        <v>6000</v>
      </c>
      <c r="D38" s="7"/>
    </row>
    <row r="39" spans="1:5" x14ac:dyDescent="0.2">
      <c r="A39" s="6"/>
      <c r="B39" t="s">
        <v>14</v>
      </c>
      <c r="C39" s="27">
        <v>0.05</v>
      </c>
      <c r="D39" s="7"/>
    </row>
    <row r="40" spans="1:5" x14ac:dyDescent="0.2">
      <c r="A40" s="6"/>
      <c r="B40" t="s">
        <v>15</v>
      </c>
      <c r="C40" s="27">
        <v>0.01</v>
      </c>
      <c r="D40" s="7"/>
    </row>
    <row r="41" spans="1:5" x14ac:dyDescent="0.2">
      <c r="A41" s="6"/>
      <c r="B41" t="s">
        <v>27</v>
      </c>
      <c r="C41" s="29">
        <v>25</v>
      </c>
      <c r="D41" s="7"/>
    </row>
    <row r="42" spans="1:5" x14ac:dyDescent="0.2">
      <c r="A42" s="6"/>
      <c r="D42" s="7"/>
    </row>
    <row r="43" spans="1:5" x14ac:dyDescent="0.2">
      <c r="A43" s="6"/>
      <c r="B43" s="38" t="s">
        <v>30</v>
      </c>
      <c r="C43" s="39"/>
      <c r="D43" s="38">
        <f>C38*(C39-C40)*C41</f>
        <v>6000</v>
      </c>
    </row>
    <row r="44" spans="1:5" x14ac:dyDescent="0.2">
      <c r="A44" s="15"/>
      <c r="B44" s="16"/>
      <c r="C44" s="14"/>
      <c r="D44" s="16"/>
    </row>
    <row r="45" spans="1:5" x14ac:dyDescent="0.2">
      <c r="D45" s="7"/>
    </row>
    <row r="46" spans="1:5" ht="20" thickBot="1" x14ac:dyDescent="0.3">
      <c r="B46" s="12" t="s">
        <v>56</v>
      </c>
      <c r="C46" s="9"/>
      <c r="D46" s="10"/>
      <c r="E46" s="11">
        <f>SUM(D9:D44)</f>
        <v>57428.571428571435</v>
      </c>
    </row>
    <row r="48" spans="1:5" ht="19" x14ac:dyDescent="0.25">
      <c r="A48" s="22" t="s">
        <v>25</v>
      </c>
      <c r="B48" s="23"/>
      <c r="C48" s="23"/>
      <c r="D48" s="23"/>
      <c r="E48" s="23"/>
    </row>
    <row r="50" spans="1:6" x14ac:dyDescent="0.2">
      <c r="A50" s="6" t="s">
        <v>18</v>
      </c>
      <c r="B50" t="s">
        <v>0</v>
      </c>
      <c r="C50" s="8">
        <f>C11</f>
        <v>3000000</v>
      </c>
    </row>
    <row r="51" spans="1:6" x14ac:dyDescent="0.2">
      <c r="A51" s="6"/>
      <c r="B51" t="s">
        <v>40</v>
      </c>
      <c r="C51" s="30">
        <v>2E-3</v>
      </c>
    </row>
    <row r="52" spans="1:6" x14ac:dyDescent="0.2">
      <c r="A52" s="6"/>
    </row>
    <row r="53" spans="1:6" x14ac:dyDescent="0.2">
      <c r="A53" s="6"/>
      <c r="B53" s="40" t="s">
        <v>1</v>
      </c>
      <c r="C53" s="41"/>
      <c r="D53" s="42">
        <f>C50*C51</f>
        <v>6000</v>
      </c>
    </row>
    <row r="54" spans="1:6" x14ac:dyDescent="0.2">
      <c r="A54" s="6"/>
    </row>
    <row r="55" spans="1:6" x14ac:dyDescent="0.2">
      <c r="A55" s="6" t="s">
        <v>19</v>
      </c>
      <c r="B55" t="s">
        <v>0</v>
      </c>
      <c r="C55" s="8">
        <f>C11</f>
        <v>3000000</v>
      </c>
    </row>
    <row r="56" spans="1:6" x14ac:dyDescent="0.2">
      <c r="A56" s="6"/>
      <c r="B56" t="s">
        <v>38</v>
      </c>
      <c r="C56" s="30">
        <v>2E-3</v>
      </c>
      <c r="F56" s="14"/>
    </row>
    <row r="57" spans="1:6" x14ac:dyDescent="0.2">
      <c r="A57" s="6"/>
    </row>
    <row r="58" spans="1:6" x14ac:dyDescent="0.2">
      <c r="A58" s="6"/>
      <c r="B58" s="40" t="s">
        <v>1</v>
      </c>
      <c r="C58" s="41"/>
      <c r="D58" s="42">
        <f>C55*C56</f>
        <v>6000</v>
      </c>
    </row>
    <row r="59" spans="1:6" x14ac:dyDescent="0.2">
      <c r="A59" s="6"/>
    </row>
    <row r="60" spans="1:6" x14ac:dyDescent="0.2">
      <c r="A60" s="6" t="s">
        <v>20</v>
      </c>
      <c r="B60" t="s">
        <v>39</v>
      </c>
      <c r="C60" s="8">
        <f>C11</f>
        <v>3000000</v>
      </c>
    </row>
    <row r="61" spans="1:6" x14ac:dyDescent="0.2">
      <c r="A61" s="6"/>
      <c r="B61" t="s">
        <v>21</v>
      </c>
      <c r="C61" s="30"/>
    </row>
    <row r="62" spans="1:6" x14ac:dyDescent="0.2">
      <c r="A62" s="6"/>
      <c r="B62" t="s">
        <v>22</v>
      </c>
      <c r="C62" s="31">
        <v>0.01</v>
      </c>
      <c r="D62" s="35"/>
    </row>
    <row r="63" spans="1:6" x14ac:dyDescent="0.2">
      <c r="A63" s="6"/>
    </row>
    <row r="64" spans="1:6" x14ac:dyDescent="0.2">
      <c r="A64" s="6"/>
      <c r="B64" s="40" t="s">
        <v>1</v>
      </c>
      <c r="C64" s="41"/>
      <c r="D64" s="42">
        <f>C62*C60</f>
        <v>30000</v>
      </c>
    </row>
    <row r="65" spans="1:18" x14ac:dyDescent="0.2">
      <c r="A65" s="6"/>
    </row>
    <row r="66" spans="1:18" x14ac:dyDescent="0.2">
      <c r="A66" s="6" t="s">
        <v>28</v>
      </c>
      <c r="B66" t="s">
        <v>23</v>
      </c>
      <c r="C66" s="8">
        <f>C9</f>
        <v>5000000</v>
      </c>
    </row>
    <row r="67" spans="1:18" x14ac:dyDescent="0.2">
      <c r="A67" s="6"/>
      <c r="B67" t="s">
        <v>2</v>
      </c>
      <c r="C67" s="31">
        <v>0.02</v>
      </c>
    </row>
    <row r="68" spans="1:18" x14ac:dyDescent="0.2">
      <c r="B68" t="s">
        <v>3</v>
      </c>
      <c r="C68" s="31">
        <v>0.25</v>
      </c>
    </row>
    <row r="69" spans="1:18" x14ac:dyDescent="0.2">
      <c r="L69" s="14"/>
      <c r="M69" s="14"/>
      <c r="N69" s="14"/>
      <c r="O69" s="14"/>
      <c r="P69" s="14"/>
      <c r="Q69" s="14"/>
      <c r="R69" s="14"/>
    </row>
    <row r="70" spans="1:18" x14ac:dyDescent="0.2">
      <c r="B70" s="40" t="s">
        <v>1</v>
      </c>
      <c r="C70" s="41"/>
      <c r="D70" s="42">
        <f>C66*C67*C68</f>
        <v>25000</v>
      </c>
      <c r="L70" s="14"/>
      <c r="M70" s="14"/>
      <c r="N70" s="14"/>
      <c r="O70" s="14"/>
      <c r="P70" s="14"/>
      <c r="Q70" s="14"/>
      <c r="R70" s="14"/>
    </row>
    <row r="71" spans="1:18" x14ac:dyDescent="0.2">
      <c r="L71" s="14"/>
      <c r="M71" s="14"/>
      <c r="N71" s="14"/>
      <c r="O71" s="14"/>
      <c r="P71" s="14"/>
      <c r="Q71" s="14"/>
      <c r="R71" s="14"/>
    </row>
    <row r="72" spans="1:18" ht="20" thickBot="1" x14ac:dyDescent="0.3">
      <c r="B72" s="61" t="s">
        <v>57</v>
      </c>
      <c r="C72" s="62"/>
      <c r="D72" s="62"/>
      <c r="E72" s="63">
        <f>SUM(D50:D70)</f>
        <v>67000</v>
      </c>
      <c r="L72" s="14"/>
      <c r="M72" s="14"/>
      <c r="N72" s="14"/>
      <c r="O72" s="14"/>
      <c r="P72" s="14"/>
      <c r="Q72" s="14"/>
      <c r="R72" s="14"/>
    </row>
    <row r="73" spans="1:18" x14ac:dyDescent="0.2">
      <c r="L73" s="14"/>
      <c r="M73" s="14"/>
      <c r="N73" s="14"/>
      <c r="O73" s="14"/>
      <c r="P73" s="14"/>
      <c r="Q73" s="14"/>
      <c r="R73" s="14"/>
    </row>
    <row r="74" spans="1:18" ht="20" thickBot="1" x14ac:dyDescent="0.3">
      <c r="B74" s="43" t="s">
        <v>66</v>
      </c>
      <c r="C74" s="44"/>
      <c r="D74" s="45">
        <f>SUM(D7:D70)</f>
        <v>124428.57142857143</v>
      </c>
      <c r="L74" s="14"/>
      <c r="M74" s="14"/>
      <c r="N74" s="14"/>
      <c r="O74" s="14"/>
      <c r="P74" s="14"/>
      <c r="Q74" s="14"/>
      <c r="R74" s="14"/>
    </row>
    <row r="75" spans="1:18" x14ac:dyDescent="0.2">
      <c r="L75" s="14"/>
      <c r="M75" s="14"/>
      <c r="N75" s="59"/>
      <c r="O75" s="14"/>
      <c r="P75" s="14"/>
      <c r="Q75" s="14"/>
      <c r="R75" s="14"/>
    </row>
    <row r="76" spans="1:18" ht="19" x14ac:dyDescent="0.25">
      <c r="A76" s="64" t="s">
        <v>51</v>
      </c>
      <c r="B76" s="39"/>
      <c r="C76" s="39"/>
      <c r="D76" s="39"/>
      <c r="E76" s="65"/>
      <c r="L76" s="14"/>
      <c r="M76" s="14"/>
      <c r="N76" s="14"/>
      <c r="O76" s="14"/>
      <c r="P76" s="14"/>
      <c r="Q76" s="14"/>
      <c r="R76" s="14"/>
    </row>
    <row r="77" spans="1:18" ht="28" customHeight="1" x14ac:dyDescent="0.2">
      <c r="L77" s="14"/>
      <c r="M77" s="14"/>
      <c r="N77" s="14"/>
      <c r="O77" s="14"/>
      <c r="P77" s="14"/>
      <c r="Q77" s="14"/>
      <c r="R77" s="14"/>
    </row>
    <row r="78" spans="1:18" x14ac:dyDescent="0.2">
      <c r="B78" s="5" t="s">
        <v>34</v>
      </c>
      <c r="C78" s="32">
        <v>65000</v>
      </c>
      <c r="L78" s="14"/>
      <c r="M78" s="14"/>
      <c r="N78" s="14"/>
      <c r="O78" s="14"/>
      <c r="P78" s="14"/>
      <c r="Q78" s="14"/>
      <c r="R78" s="14"/>
    </row>
    <row r="79" spans="1:18" x14ac:dyDescent="0.2">
      <c r="B79" s="5" t="s">
        <v>52</v>
      </c>
      <c r="C79" s="32">
        <v>0</v>
      </c>
      <c r="L79" s="14"/>
      <c r="M79" s="14"/>
      <c r="N79" s="33"/>
      <c r="O79" s="14"/>
      <c r="P79" s="14"/>
      <c r="Q79" s="14"/>
      <c r="R79" s="14"/>
    </row>
    <row r="80" spans="1:18" x14ac:dyDescent="0.2">
      <c r="L80" s="14"/>
      <c r="M80" s="14"/>
      <c r="N80" s="14"/>
      <c r="O80" s="14"/>
      <c r="P80" s="14"/>
      <c r="Q80" s="14"/>
      <c r="R80" s="14"/>
    </row>
    <row r="81" spans="1:18" ht="20" thickBot="1" x14ac:dyDescent="0.3">
      <c r="B81" s="46" t="s">
        <v>61</v>
      </c>
      <c r="C81" s="47"/>
      <c r="D81" s="66">
        <f>SUM(C78:C79)</f>
        <v>65000</v>
      </c>
      <c r="L81" s="14"/>
      <c r="M81" s="14"/>
      <c r="N81" s="14"/>
      <c r="O81" s="14"/>
      <c r="P81" s="14"/>
      <c r="Q81" s="14"/>
      <c r="R81" s="14"/>
    </row>
    <row r="82" spans="1:18" x14ac:dyDescent="0.2">
      <c r="L82" s="14"/>
      <c r="M82" s="14"/>
      <c r="N82" s="14"/>
      <c r="O82" s="14"/>
      <c r="P82" s="14"/>
      <c r="Q82" s="14"/>
      <c r="R82" s="14"/>
    </row>
    <row r="83" spans="1:18" ht="19" x14ac:dyDescent="0.25">
      <c r="B83" s="3"/>
      <c r="D83" s="4"/>
      <c r="E83" s="13"/>
    </row>
    <row r="85" spans="1:18" ht="26" x14ac:dyDescent="0.3">
      <c r="A85" s="21" t="s">
        <v>64</v>
      </c>
    </row>
    <row r="87" spans="1:18" ht="19" x14ac:dyDescent="0.25">
      <c r="A87" s="50" t="s">
        <v>54</v>
      </c>
      <c r="B87" s="48"/>
      <c r="C87" s="48" t="s">
        <v>31</v>
      </c>
      <c r="D87" s="48" t="s">
        <v>32</v>
      </c>
      <c r="E87" s="48" t="s">
        <v>33</v>
      </c>
      <c r="F87" s="54">
        <f>SUM(F89:F93)</f>
        <v>149000</v>
      </c>
    </row>
    <row r="88" spans="1:18" ht="19" x14ac:dyDescent="0.25">
      <c r="A88" s="51"/>
      <c r="B88" s="14"/>
      <c r="C88" s="14"/>
      <c r="D88" s="14"/>
      <c r="E88" s="14"/>
      <c r="F88" s="52"/>
    </row>
    <row r="89" spans="1:18" x14ac:dyDescent="0.2">
      <c r="A89" t="s">
        <v>34</v>
      </c>
      <c r="B89" s="1">
        <f>C78</f>
        <v>65000</v>
      </c>
      <c r="C89" s="1"/>
      <c r="D89" s="1"/>
      <c r="E89" s="1"/>
      <c r="F89" s="1">
        <f>B89</f>
        <v>65000</v>
      </c>
    </row>
    <row r="90" spans="1:18" x14ac:dyDescent="0.2">
      <c r="A90" t="s">
        <v>50</v>
      </c>
      <c r="B90">
        <v>0</v>
      </c>
      <c r="C90" s="1"/>
      <c r="D90" s="1"/>
      <c r="E90" s="1"/>
      <c r="F90" s="1">
        <f>SUM(C90:E90)</f>
        <v>0</v>
      </c>
    </row>
    <row r="91" spans="1:18" x14ac:dyDescent="0.2">
      <c r="A91" t="s">
        <v>67</v>
      </c>
      <c r="B91" s="19"/>
      <c r="C91" s="19">
        <f>$C$79*0.2</f>
        <v>0</v>
      </c>
      <c r="D91" s="19">
        <f>$C$79*0.2</f>
        <v>0</v>
      </c>
      <c r="E91" s="19">
        <f>$C$79*0.2</f>
        <v>0</v>
      </c>
      <c r="F91" s="1">
        <f>SUM(C91:E91)</f>
        <v>0</v>
      </c>
    </row>
    <row r="92" spans="1:18" x14ac:dyDescent="0.2">
      <c r="A92" s="18" t="s">
        <v>53</v>
      </c>
      <c r="B92" s="1"/>
      <c r="C92" s="67">
        <f>$C$78*0.2</f>
        <v>13000</v>
      </c>
      <c r="D92" s="67">
        <f>$C$78*0.2</f>
        <v>13000</v>
      </c>
      <c r="E92" s="67">
        <f>$C$78*0.2</f>
        <v>13000</v>
      </c>
      <c r="F92" s="68">
        <f>SUM(C92:E92)</f>
        <v>39000</v>
      </c>
    </row>
    <row r="93" spans="1:18" x14ac:dyDescent="0.2">
      <c r="A93" s="49" t="s">
        <v>65</v>
      </c>
      <c r="C93" s="68">
        <v>15000</v>
      </c>
      <c r="D93" s="68">
        <v>15000</v>
      </c>
      <c r="E93" s="68">
        <v>15000</v>
      </c>
      <c r="F93" s="68">
        <f>SUM(C93:E93)</f>
        <v>45000</v>
      </c>
    </row>
    <row r="94" spans="1:18" x14ac:dyDescent="0.2">
      <c r="F94" s="1"/>
    </row>
    <row r="95" spans="1:18" ht="19" x14ac:dyDescent="0.25">
      <c r="A95" s="50" t="s">
        <v>55</v>
      </c>
      <c r="B95" s="48"/>
      <c r="C95" s="48" t="s">
        <v>31</v>
      </c>
      <c r="D95" s="48" t="s">
        <v>32</v>
      </c>
      <c r="E95" s="48" t="s">
        <v>33</v>
      </c>
      <c r="F95" s="54">
        <f>F97</f>
        <v>186642.85714285716</v>
      </c>
    </row>
    <row r="96" spans="1:18" x14ac:dyDescent="0.2">
      <c r="A96" t="s">
        <v>58</v>
      </c>
      <c r="C96" s="69">
        <v>0.3</v>
      </c>
      <c r="D96" s="69">
        <v>0.4</v>
      </c>
      <c r="E96" s="69">
        <v>0.8</v>
      </c>
      <c r="F96" s="53"/>
    </row>
    <row r="97" spans="1:7" x14ac:dyDescent="0.2">
      <c r="B97" s="1"/>
      <c r="C97" s="53">
        <f>$D$74*C96</f>
        <v>37328.571428571428</v>
      </c>
      <c r="D97" s="53">
        <f>$D$74*D96</f>
        <v>49771.42857142858</v>
      </c>
      <c r="E97" s="53">
        <f>$D$74*E96</f>
        <v>99542.857142857159</v>
      </c>
      <c r="F97" s="53">
        <f>SUM(C97:E97)</f>
        <v>186642.85714285716</v>
      </c>
    </row>
    <row r="98" spans="1:7" x14ac:dyDescent="0.2">
      <c r="F98" s="36"/>
    </row>
    <row r="99" spans="1:7" ht="20" thickBot="1" x14ac:dyDescent="0.3">
      <c r="A99" s="61" t="s">
        <v>59</v>
      </c>
      <c r="B99" s="61"/>
      <c r="C99" s="70">
        <f>C97-B89-C92-C93</f>
        <v>-55671.428571428572</v>
      </c>
      <c r="D99" s="70">
        <f>C99-D92-D93+D97</f>
        <v>-33900</v>
      </c>
      <c r="E99" s="70">
        <f>D99-E92-E93+E97</f>
        <v>37642.857142857159</v>
      </c>
    </row>
    <row r="101" spans="1:7" ht="25" thickBot="1" x14ac:dyDescent="0.35">
      <c r="A101" s="46" t="s">
        <v>62</v>
      </c>
      <c r="B101" s="46"/>
      <c r="C101" s="46"/>
      <c r="D101" s="46"/>
      <c r="E101" s="46"/>
      <c r="F101" s="71">
        <f>F95-F87</f>
        <v>37642.857142857159</v>
      </c>
      <c r="G101" s="20"/>
    </row>
  </sheetData>
  <mergeCells count="1">
    <mergeCell ref="C2:D2"/>
  </mergeCells>
  <phoneticPr fontId="4" type="noConversion"/>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B2B ROI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MŠ</dc:creator>
  <cp:lastModifiedBy>Andrej Perc</cp:lastModifiedBy>
  <dcterms:created xsi:type="dcterms:W3CDTF">2013-02-07T10:28:07Z</dcterms:created>
  <dcterms:modified xsi:type="dcterms:W3CDTF">2021-12-07T13:40:20Z</dcterms:modified>
</cp:coreProperties>
</file>